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90" windowWidth="9375" windowHeight="522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externalReferences>
    <externalReference r:id="rId17"/>
  </externalReferences>
  <calcPr calcId="124519"/>
  <webPublishing vml="1" allowPng="1" codePage="1252"/>
</workbook>
</file>

<file path=xl/calcChain.xml><?xml version="1.0" encoding="utf-8"?>
<calcChain xmlns="http://schemas.openxmlformats.org/spreadsheetml/2006/main">
  <c r="G86" i="1"/>
  <c r="F86"/>
  <c r="G85"/>
  <c r="G84"/>
  <c r="G72"/>
  <c r="G70"/>
  <c r="G71"/>
  <c r="G69"/>
  <c r="G62"/>
  <c r="F62"/>
  <c r="G59"/>
  <c r="G57"/>
  <c r="G53"/>
  <c r="G43"/>
  <c r="G42"/>
  <c r="G41"/>
  <c r="F43"/>
  <c r="F42"/>
  <c r="G27"/>
  <c r="F27"/>
  <c r="G26"/>
  <c r="F26"/>
  <c r="F41"/>
  <c r="G25"/>
  <c r="F25"/>
  <c r="G21"/>
  <c r="G17"/>
  <c r="G15"/>
  <c r="G13"/>
  <c r="G10"/>
  <c r="F10"/>
  <c r="F13"/>
  <c r="F15"/>
  <c r="F17"/>
  <c r="F21"/>
  <c r="F53"/>
  <c r="F57"/>
  <c r="F59"/>
  <c r="F69"/>
  <c r="F70"/>
  <c r="F71"/>
  <c r="F72"/>
  <c r="F84"/>
  <c r="F85"/>
</calcChain>
</file>

<file path=xl/sharedStrings.xml><?xml version="1.0" encoding="utf-8"?>
<sst xmlns="http://schemas.openxmlformats.org/spreadsheetml/2006/main" count="156" uniqueCount="92">
  <si>
    <t>Working out specific gas volume</t>
  </si>
  <si>
    <t>Sr No</t>
  </si>
  <si>
    <t>Item</t>
  </si>
  <si>
    <t>Unit</t>
  </si>
  <si>
    <t>Symbol</t>
  </si>
  <si>
    <t>Formula</t>
  </si>
  <si>
    <t>A</t>
  </si>
  <si>
    <t>Fuel   Coal</t>
  </si>
  <si>
    <t>useful calorific value</t>
  </si>
  <si>
    <t>kcal/kg</t>
  </si>
  <si>
    <t>Hc</t>
  </si>
  <si>
    <t>air for combustion</t>
  </si>
  <si>
    <t>Aoc</t>
  </si>
  <si>
    <t>Aoc=0.00101*Hc +0.5</t>
  </si>
  <si>
    <t>excess air factor</t>
  </si>
  <si>
    <t>%</t>
  </si>
  <si>
    <t>n</t>
  </si>
  <si>
    <t>totai air for combustion</t>
  </si>
  <si>
    <t>including excess air</t>
  </si>
  <si>
    <t>Aoce</t>
  </si>
  <si>
    <t>Aoce=(1+n/100)*Aoc</t>
  </si>
  <si>
    <t>product of combustion nm3/kg</t>
  </si>
  <si>
    <t>Goc</t>
  </si>
  <si>
    <t>Goc=0.00089*Hc+1.65</t>
  </si>
  <si>
    <t>reultant gas with exc</t>
  </si>
  <si>
    <t>Vsc</t>
  </si>
  <si>
    <t>Vsc=Goc+n/100*Aoc</t>
  </si>
  <si>
    <t>ess air</t>
  </si>
  <si>
    <t>fuel</t>
  </si>
  <si>
    <t>sp.fuel consumption</t>
  </si>
  <si>
    <t>process</t>
  </si>
  <si>
    <t>sfc</t>
  </si>
  <si>
    <t>product</t>
  </si>
  <si>
    <t>C</t>
  </si>
  <si>
    <t>C=sfc/100</t>
  </si>
  <si>
    <t>C=sfc/Hc</t>
  </si>
  <si>
    <t>sp.gas volume per</t>
  </si>
  <si>
    <t>Vsck</t>
  </si>
  <si>
    <t>Vsck=C*Vsc</t>
  </si>
  <si>
    <t>kg product</t>
  </si>
  <si>
    <t>clinker</t>
  </si>
  <si>
    <t>conveying air</t>
  </si>
  <si>
    <t>a</t>
  </si>
  <si>
    <t>elevator</t>
  </si>
  <si>
    <t>b</t>
  </si>
  <si>
    <t>fk pump</t>
  </si>
  <si>
    <t>c</t>
  </si>
  <si>
    <t>air lift</t>
  </si>
  <si>
    <t>total gas leaving</t>
  </si>
  <si>
    <t>preheate</t>
  </si>
  <si>
    <t>Vc</t>
  </si>
  <si>
    <t>C*Vsc+C02+conveying air</t>
  </si>
  <si>
    <t>B</t>
  </si>
  <si>
    <t>fuel oil</t>
  </si>
  <si>
    <t>Ho</t>
  </si>
  <si>
    <t>theoritical air for</t>
  </si>
  <si>
    <t>Aoo</t>
  </si>
  <si>
    <t>0.00085*Ho+2</t>
  </si>
  <si>
    <t>combustion</t>
  </si>
  <si>
    <t>air for combustion with</t>
  </si>
  <si>
    <t>Aooe</t>
  </si>
  <si>
    <t>Aooe=(1+n/100)*Aoo</t>
  </si>
  <si>
    <t>products of combustion</t>
  </si>
  <si>
    <t>Goo</t>
  </si>
  <si>
    <t>Goo=0.00111*Ho</t>
  </si>
  <si>
    <t>resultant gas with</t>
  </si>
  <si>
    <t>Vso</t>
  </si>
  <si>
    <t>Vso=Goo+n/100*Aoo</t>
  </si>
  <si>
    <t>excess air</t>
  </si>
  <si>
    <t>oil consumption</t>
  </si>
  <si>
    <t>O</t>
  </si>
  <si>
    <t>sp. gas vol. per kg</t>
  </si>
  <si>
    <t>Vsok</t>
  </si>
  <si>
    <t>Vsok=Vso*O</t>
  </si>
  <si>
    <t>CO2 released per</t>
  </si>
  <si>
    <t>kg clinker</t>
  </si>
  <si>
    <t>preheater</t>
  </si>
  <si>
    <t>Vo</t>
  </si>
  <si>
    <r>
      <t xml:space="preserve"> Vo=</t>
    </r>
    <r>
      <rPr>
        <sz val="10"/>
        <rFont val="Arial"/>
      </rPr>
      <t>Vsok+CO2+con. air</t>
    </r>
  </si>
  <si>
    <t>coal consumed per kg</t>
  </si>
  <si>
    <t>example</t>
  </si>
  <si>
    <t>sp. Gas volumes for different coals - kiln feed by elevator</t>
  </si>
  <si>
    <t>sp. Gas volumes for 5 stage prheater -kiln feed by air lift</t>
  </si>
  <si>
    <r>
      <t>nm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/kg</t>
    </r>
  </si>
  <si>
    <t>allow 5 % for design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</si>
  <si>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released per kg</t>
    </r>
  </si>
  <si>
    <t>allow 5% for design</t>
  </si>
  <si>
    <t>compiled from Mitsubishi</t>
  </si>
  <si>
    <t>Manual</t>
  </si>
  <si>
    <t>inputs</t>
  </si>
  <si>
    <t>calculated outputs</t>
  </si>
  <si>
    <t>W1.68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</si>
</sst>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8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4" fontId="0" fillId="0" borderId="0" xfId="0" applyNumberFormat="1" applyAlignment="1">
      <alignment horizontal="left"/>
    </xf>
    <xf numFmtId="0" fontId="0" fillId="2" borderId="0" xfId="0" applyFill="1"/>
    <xf numFmtId="0" fontId="0" fillId="3" borderId="0" xfId="0" applyFill="1"/>
    <xf numFmtId="164" fontId="0" fillId="3" borderId="0" xfId="0" applyNumberFormat="1" applyFill="1"/>
    <xf numFmtId="164" fontId="0" fillId="2" borderId="0" xfId="0" applyNumberFormat="1" applyFill="1"/>
    <xf numFmtId="2" fontId="6" fillId="2" borderId="0" xfId="0" applyNumberFormat="1" applyFont="1" applyFill="1"/>
    <xf numFmtId="2" fontId="0" fillId="2" borderId="0" xfId="0" applyNumberFormat="1" applyFill="1"/>
    <xf numFmtId="2" fontId="0" fillId="3" borderId="0" xfId="0" applyNumberFormat="1" applyFill="1"/>
    <xf numFmtId="165" fontId="0" fillId="3" borderId="0" xfId="0" applyNumberFormat="1" applyFill="1"/>
    <xf numFmtId="165" fontId="6" fillId="3" borderId="0" xfId="0" applyNumberFormat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4387755102040824E-2"/>
          <c:y val="7.6023608894168301E-2"/>
          <c:w val="0.59438775510204056"/>
          <c:h val="0.7865519535588954"/>
        </c:manualLayout>
      </c:layout>
      <c:scatterChart>
        <c:scatterStyle val="line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[1]Sheet1!$B$77:$B$88</c:f>
              <c:numCache>
                <c:formatCode>General</c:formatCode>
                <c:ptCount val="12"/>
                <c:pt idx="0">
                  <c:v>700</c:v>
                </c:pt>
                <c:pt idx="1">
                  <c:v>710</c:v>
                </c:pt>
                <c:pt idx="2">
                  <c:v>720</c:v>
                </c:pt>
                <c:pt idx="3">
                  <c:v>730</c:v>
                </c:pt>
                <c:pt idx="4">
                  <c:v>740</c:v>
                </c:pt>
                <c:pt idx="5">
                  <c:v>750</c:v>
                </c:pt>
                <c:pt idx="6">
                  <c:v>760</c:v>
                </c:pt>
                <c:pt idx="7">
                  <c:v>770</c:v>
                </c:pt>
                <c:pt idx="8">
                  <c:v>780</c:v>
                </c:pt>
                <c:pt idx="9">
                  <c:v>790</c:v>
                </c:pt>
                <c:pt idx="10">
                  <c:v>800</c:v>
                </c:pt>
                <c:pt idx="11">
                  <c:v>810</c:v>
                </c:pt>
              </c:numCache>
            </c:numRef>
          </c:xVal>
          <c:yVal>
            <c:numRef>
              <c:f>[1]Sheet1!$C$77:$C$88</c:f>
              <c:numCache>
                <c:formatCode>General</c:formatCode>
                <c:ptCount val="12"/>
                <c:pt idx="5">
                  <c:v>1.4906250000000001</c:v>
                </c:pt>
                <c:pt idx="6">
                  <c:v>1.5065</c:v>
                </c:pt>
                <c:pt idx="7">
                  <c:v>1.522375</c:v>
                </c:pt>
                <c:pt idx="8">
                  <c:v>1.5382499999999999</c:v>
                </c:pt>
                <c:pt idx="9">
                  <c:v>1.554125</c:v>
                </c:pt>
                <c:pt idx="10">
                  <c:v>1.57</c:v>
                </c:pt>
                <c:pt idx="11">
                  <c:v>1.5858749999999999</c:v>
                </c:pt>
              </c:numCache>
            </c:numRef>
          </c:yVal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[1]Sheet1!$B$77:$B$88</c:f>
              <c:numCache>
                <c:formatCode>General</c:formatCode>
                <c:ptCount val="12"/>
                <c:pt idx="0">
                  <c:v>700</c:v>
                </c:pt>
                <c:pt idx="1">
                  <c:v>710</c:v>
                </c:pt>
                <c:pt idx="2">
                  <c:v>720</c:v>
                </c:pt>
                <c:pt idx="3">
                  <c:v>730</c:v>
                </c:pt>
                <c:pt idx="4">
                  <c:v>740</c:v>
                </c:pt>
                <c:pt idx="5">
                  <c:v>750</c:v>
                </c:pt>
                <c:pt idx="6">
                  <c:v>760</c:v>
                </c:pt>
                <c:pt idx="7">
                  <c:v>770</c:v>
                </c:pt>
                <c:pt idx="8">
                  <c:v>780</c:v>
                </c:pt>
                <c:pt idx="9">
                  <c:v>790</c:v>
                </c:pt>
                <c:pt idx="10">
                  <c:v>800</c:v>
                </c:pt>
                <c:pt idx="11">
                  <c:v>810</c:v>
                </c:pt>
              </c:numCache>
            </c:numRef>
          </c:xVal>
          <c:yVal>
            <c:numRef>
              <c:f>[1]Sheet1!$D$77:$D$88</c:f>
              <c:numCache>
                <c:formatCode>General</c:formatCode>
                <c:ptCount val="12"/>
                <c:pt idx="4">
                  <c:v>1.4379555555555554</c:v>
                </c:pt>
                <c:pt idx="5">
                  <c:v>1.4533333333333334</c:v>
                </c:pt>
                <c:pt idx="6">
                  <c:v>1.4687111111111111</c:v>
                </c:pt>
                <c:pt idx="7">
                  <c:v>1.4840888888888888</c:v>
                </c:pt>
                <c:pt idx="8">
                  <c:v>1.4994666666666667</c:v>
                </c:pt>
                <c:pt idx="9">
                  <c:v>1.5148444444444444</c:v>
                </c:pt>
                <c:pt idx="10">
                  <c:v>1.5302222222222222</c:v>
                </c:pt>
              </c:numCache>
            </c:numRef>
          </c:yVal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[1]Sheet1!$B$77:$B$88</c:f>
              <c:numCache>
                <c:formatCode>General</c:formatCode>
                <c:ptCount val="12"/>
                <c:pt idx="0">
                  <c:v>700</c:v>
                </c:pt>
                <c:pt idx="1">
                  <c:v>710</c:v>
                </c:pt>
                <c:pt idx="2">
                  <c:v>720</c:v>
                </c:pt>
                <c:pt idx="3">
                  <c:v>730</c:v>
                </c:pt>
                <c:pt idx="4">
                  <c:v>740</c:v>
                </c:pt>
                <c:pt idx="5">
                  <c:v>750</c:v>
                </c:pt>
                <c:pt idx="6">
                  <c:v>760</c:v>
                </c:pt>
                <c:pt idx="7">
                  <c:v>770</c:v>
                </c:pt>
                <c:pt idx="8">
                  <c:v>780</c:v>
                </c:pt>
                <c:pt idx="9">
                  <c:v>790</c:v>
                </c:pt>
                <c:pt idx="10">
                  <c:v>800</c:v>
                </c:pt>
                <c:pt idx="11">
                  <c:v>810</c:v>
                </c:pt>
              </c:numCache>
            </c:numRef>
          </c:xVal>
          <c:yVal>
            <c:numRef>
              <c:f>[1]Sheet1!$E$77:$E$88</c:f>
              <c:numCache>
                <c:formatCode>General</c:formatCode>
                <c:ptCount val="12"/>
                <c:pt idx="3">
                  <c:v>1.39354</c:v>
                </c:pt>
                <c:pt idx="4">
                  <c:v>1.40852</c:v>
                </c:pt>
                <c:pt idx="5">
                  <c:v>1.4235</c:v>
                </c:pt>
                <c:pt idx="6">
                  <c:v>1.43848</c:v>
                </c:pt>
                <c:pt idx="7">
                  <c:v>1.45346</c:v>
                </c:pt>
                <c:pt idx="8">
                  <c:v>1.46844</c:v>
                </c:pt>
              </c:numCache>
            </c:numRef>
          </c:yVal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[1]Sheet1!$B$77:$B$88</c:f>
              <c:numCache>
                <c:formatCode>General</c:formatCode>
                <c:ptCount val="12"/>
                <c:pt idx="0">
                  <c:v>700</c:v>
                </c:pt>
                <c:pt idx="1">
                  <c:v>710</c:v>
                </c:pt>
                <c:pt idx="2">
                  <c:v>720</c:v>
                </c:pt>
                <c:pt idx="3">
                  <c:v>730</c:v>
                </c:pt>
                <c:pt idx="4">
                  <c:v>740</c:v>
                </c:pt>
                <c:pt idx="5">
                  <c:v>750</c:v>
                </c:pt>
                <c:pt idx="6">
                  <c:v>760</c:v>
                </c:pt>
                <c:pt idx="7">
                  <c:v>770</c:v>
                </c:pt>
                <c:pt idx="8">
                  <c:v>780</c:v>
                </c:pt>
                <c:pt idx="9">
                  <c:v>790</c:v>
                </c:pt>
                <c:pt idx="10">
                  <c:v>800</c:v>
                </c:pt>
                <c:pt idx="11">
                  <c:v>810</c:v>
                </c:pt>
              </c:numCache>
            </c:numRef>
          </c:xVal>
          <c:yVal>
            <c:numRef>
              <c:f>[1]Sheet1!$F$77:$F$88</c:f>
              <c:numCache>
                <c:formatCode>General</c:formatCode>
                <c:ptCount val="12"/>
                <c:pt idx="1">
                  <c:v>1.3212166666666669</c:v>
                </c:pt>
                <c:pt idx="2">
                  <c:v>1.3356000000000001</c:v>
                </c:pt>
                <c:pt idx="3">
                  <c:v>1.3499833333333335</c:v>
                </c:pt>
                <c:pt idx="4">
                  <c:v>1.3643666666666669</c:v>
                </c:pt>
                <c:pt idx="5">
                  <c:v>1.3787500000000001</c:v>
                </c:pt>
                <c:pt idx="6">
                  <c:v>1.3931333333333336</c:v>
                </c:pt>
              </c:numCache>
            </c:numRef>
          </c:yVal>
        </c:ser>
        <c:axId val="121243520"/>
        <c:axId val="121245056"/>
      </c:scatterChart>
      <c:valAx>
        <c:axId val="1212435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245056"/>
        <c:crosses val="autoZero"/>
        <c:crossBetween val="midCat"/>
      </c:valAx>
      <c:valAx>
        <c:axId val="121245056"/>
        <c:scaling>
          <c:orientation val="minMax"/>
          <c:min val="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2435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489795918367374"/>
          <c:y val="0.14619913738852822"/>
          <c:w val="0.2244897959183674"/>
          <c:h val="0.37426992678546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sp. gas volume 5 stge preheater- excess air ratio 0.25 and airift for kiln feed</a:t>
            </a:r>
          </a:p>
        </c:rich>
      </c:tx>
      <c:layout>
        <c:manualLayout>
          <c:xMode val="edge"/>
          <c:yMode val="edge"/>
          <c:x val="0.14430379746835442"/>
          <c:y val="3.571428571428571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569620253164554"/>
          <c:y val="0.33035810302183044"/>
          <c:w val="0.33417721518987353"/>
          <c:h val="0.40476308117990023"/>
        </c:manualLayout>
      </c:layout>
      <c:scatterChart>
        <c:scatterStyle val="lineMarker"/>
        <c:ser>
          <c:idx val="0"/>
          <c:order val="0"/>
          <c:tx>
            <c:v>calorific value of coal 4000kcl/kg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[1]Sheet1!$B$62:$B$73</c:f>
              <c:numCache>
                <c:formatCode>General</c:formatCode>
                <c:ptCount val="12"/>
                <c:pt idx="0">
                  <c:v>700</c:v>
                </c:pt>
                <c:pt idx="1">
                  <c:v>710</c:v>
                </c:pt>
                <c:pt idx="2">
                  <c:v>720</c:v>
                </c:pt>
                <c:pt idx="3">
                  <c:v>730</c:v>
                </c:pt>
                <c:pt idx="4">
                  <c:v>740</c:v>
                </c:pt>
                <c:pt idx="5">
                  <c:v>750</c:v>
                </c:pt>
                <c:pt idx="6">
                  <c:v>760</c:v>
                </c:pt>
                <c:pt idx="7">
                  <c:v>770</c:v>
                </c:pt>
                <c:pt idx="8">
                  <c:v>780</c:v>
                </c:pt>
                <c:pt idx="9">
                  <c:v>790</c:v>
                </c:pt>
                <c:pt idx="10">
                  <c:v>800</c:v>
                </c:pt>
                <c:pt idx="11">
                  <c:v>810</c:v>
                </c:pt>
              </c:numCache>
            </c:numRef>
          </c:xVal>
          <c:yVal>
            <c:numRef>
              <c:f>[1]Sheet1!$C$66:$C$73</c:f>
              <c:numCache>
                <c:formatCode>General</c:formatCode>
                <c:ptCount val="8"/>
                <c:pt idx="1">
                  <c:v>1.5906250000000002</c:v>
                </c:pt>
                <c:pt idx="2">
                  <c:v>1.6065</c:v>
                </c:pt>
                <c:pt idx="3">
                  <c:v>1.6223749999999999</c:v>
                </c:pt>
                <c:pt idx="4">
                  <c:v>1.6382499999999998</c:v>
                </c:pt>
                <c:pt idx="5">
                  <c:v>1.6541250000000001</c:v>
                </c:pt>
                <c:pt idx="6">
                  <c:v>1.67</c:v>
                </c:pt>
                <c:pt idx="7">
                  <c:v>1.6858749999999998</c:v>
                </c:pt>
              </c:numCache>
            </c:numRef>
          </c:yVal>
        </c:ser>
        <c:ser>
          <c:idx val="1"/>
          <c:order val="1"/>
          <c:tx>
            <c:v>cal. Value coal 4500 kcal/kg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[1]Sheet1!$B$62:$B$73</c:f>
              <c:numCache>
                <c:formatCode>General</c:formatCode>
                <c:ptCount val="12"/>
                <c:pt idx="0">
                  <c:v>700</c:v>
                </c:pt>
                <c:pt idx="1">
                  <c:v>710</c:v>
                </c:pt>
                <c:pt idx="2">
                  <c:v>720</c:v>
                </c:pt>
                <c:pt idx="3">
                  <c:v>730</c:v>
                </c:pt>
                <c:pt idx="4">
                  <c:v>740</c:v>
                </c:pt>
                <c:pt idx="5">
                  <c:v>750</c:v>
                </c:pt>
                <c:pt idx="6">
                  <c:v>760</c:v>
                </c:pt>
                <c:pt idx="7">
                  <c:v>770</c:v>
                </c:pt>
                <c:pt idx="8">
                  <c:v>780</c:v>
                </c:pt>
                <c:pt idx="9">
                  <c:v>790</c:v>
                </c:pt>
                <c:pt idx="10">
                  <c:v>800</c:v>
                </c:pt>
                <c:pt idx="11">
                  <c:v>810</c:v>
                </c:pt>
              </c:numCache>
            </c:numRef>
          </c:xVal>
          <c:yVal>
            <c:numRef>
              <c:f>[1]Sheet1!$D$66:$D$74</c:f>
              <c:numCache>
                <c:formatCode>General</c:formatCode>
                <c:ptCount val="9"/>
                <c:pt idx="0">
                  <c:v>1.5379555555555555</c:v>
                </c:pt>
                <c:pt idx="1">
                  <c:v>1.5533333333333332</c:v>
                </c:pt>
                <c:pt idx="2">
                  <c:v>1.5687111111111109</c:v>
                </c:pt>
                <c:pt idx="3">
                  <c:v>1.5840888888888887</c:v>
                </c:pt>
                <c:pt idx="4">
                  <c:v>1.5994666666666668</c:v>
                </c:pt>
                <c:pt idx="5">
                  <c:v>1.6148444444444445</c:v>
                </c:pt>
                <c:pt idx="6">
                  <c:v>1.6302222222222222</c:v>
                </c:pt>
              </c:numCache>
            </c:numRef>
          </c:yVal>
        </c:ser>
        <c:ser>
          <c:idx val="2"/>
          <c:order val="2"/>
          <c:tx>
            <c:v>cal vlue coal 5000 kcal/kg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[1]Sheet1!$B$62:$B$73</c:f>
              <c:numCache>
                <c:formatCode>General</c:formatCode>
                <c:ptCount val="12"/>
                <c:pt idx="0">
                  <c:v>700</c:v>
                </c:pt>
                <c:pt idx="1">
                  <c:v>710</c:v>
                </c:pt>
                <c:pt idx="2">
                  <c:v>720</c:v>
                </c:pt>
                <c:pt idx="3">
                  <c:v>730</c:v>
                </c:pt>
                <c:pt idx="4">
                  <c:v>740</c:v>
                </c:pt>
                <c:pt idx="5">
                  <c:v>750</c:v>
                </c:pt>
                <c:pt idx="6">
                  <c:v>760</c:v>
                </c:pt>
                <c:pt idx="7">
                  <c:v>770</c:v>
                </c:pt>
                <c:pt idx="8">
                  <c:v>780</c:v>
                </c:pt>
                <c:pt idx="9">
                  <c:v>790</c:v>
                </c:pt>
                <c:pt idx="10">
                  <c:v>800</c:v>
                </c:pt>
                <c:pt idx="11">
                  <c:v>810</c:v>
                </c:pt>
              </c:numCache>
            </c:numRef>
          </c:xVal>
          <c:yVal>
            <c:numRef>
              <c:f>[1]Sheet1!$H$72:$H$83</c:f>
              <c:numCache>
                <c:formatCode>General</c:formatCode>
                <c:ptCount val="12"/>
              </c:numCache>
            </c:numRef>
          </c:yVal>
        </c:ser>
        <c:ser>
          <c:idx val="3"/>
          <c:order val="3"/>
          <c:tx>
            <c:v>cal value coal 6000kcal/kg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[1]Sheet1!$B$62:$B$73</c:f>
              <c:numCache>
                <c:formatCode>General</c:formatCode>
                <c:ptCount val="12"/>
                <c:pt idx="0">
                  <c:v>700</c:v>
                </c:pt>
                <c:pt idx="1">
                  <c:v>710</c:v>
                </c:pt>
                <c:pt idx="2">
                  <c:v>720</c:v>
                </c:pt>
                <c:pt idx="3">
                  <c:v>730</c:v>
                </c:pt>
                <c:pt idx="4">
                  <c:v>740</c:v>
                </c:pt>
                <c:pt idx="5">
                  <c:v>750</c:v>
                </c:pt>
                <c:pt idx="6">
                  <c:v>760</c:v>
                </c:pt>
                <c:pt idx="7">
                  <c:v>770</c:v>
                </c:pt>
                <c:pt idx="8">
                  <c:v>780</c:v>
                </c:pt>
                <c:pt idx="9">
                  <c:v>790</c:v>
                </c:pt>
                <c:pt idx="10">
                  <c:v>800</c:v>
                </c:pt>
                <c:pt idx="11">
                  <c:v>810</c:v>
                </c:pt>
              </c:numCache>
            </c:numRef>
          </c:xVal>
          <c:yVal>
            <c:numRef>
              <c:f>[1]Sheet1!$I$72:$I$83</c:f>
              <c:numCache>
                <c:formatCode>General</c:formatCode>
                <c:ptCount val="12"/>
              </c:numCache>
            </c:numRef>
          </c:yVal>
        </c:ser>
        <c:axId val="121517952"/>
        <c:axId val="121524224"/>
      </c:scatterChart>
      <c:valAx>
        <c:axId val="121517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sp. fuel consumption kcal/kg</a:t>
                </a:r>
              </a:p>
            </c:rich>
          </c:tx>
          <c:layout>
            <c:manualLayout>
              <c:xMode val="edge"/>
              <c:yMode val="edge"/>
              <c:x val="0.23291139240506334"/>
              <c:y val="0.8303596425446820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524224"/>
        <c:crosses val="autoZero"/>
        <c:crossBetween val="midCat"/>
      </c:valAx>
      <c:valAx>
        <c:axId val="1215242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50" b="1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sp. gas vol nm</a:t>
                </a:r>
                <a:r>
                  <a:rPr lang="en-US" sz="1050" b="1" i="0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050" b="1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/kg clinker</a:t>
                </a:r>
              </a:p>
            </c:rich>
          </c:tx>
          <c:layout>
            <c:manualLayout>
              <c:xMode val="edge"/>
              <c:yMode val="edge"/>
              <c:x val="4.0506329113924058E-2"/>
              <c:y val="0.339286651668541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5179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316455696202547"/>
          <c:y val="0.29166760404949382"/>
          <c:w val="0.32658227848101268"/>
          <c:h val="0.6696447319085118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&amp;L&amp;"Times New Roman,Regular"&amp;8DEOLALKAR  CONSULTANTS</c:oddHeader>
    </c:headerFooter>
    <c:pageMargins b="1" l="1" r="1" t="1.25" header="0.5" footer="0.5"/>
    <c:pageSetup paperSize="9" orientation="portrait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87</xdr:row>
      <xdr:rowOff>57150</xdr:rowOff>
    </xdr:from>
    <xdr:to>
      <xdr:col>5</xdr:col>
      <xdr:colOff>228600</xdr:colOff>
      <xdr:row>107</xdr:row>
      <xdr:rowOff>76200</xdr:rowOff>
    </xdr:to>
    <xdr:graphicFrame macro="">
      <xdr:nvGraphicFramePr>
        <xdr:cNvPr id="10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112</xdr:row>
      <xdr:rowOff>19050</xdr:rowOff>
    </xdr:from>
    <xdr:to>
      <xdr:col>4</xdr:col>
      <xdr:colOff>1524000</xdr:colOff>
      <xdr:row>131</xdr:row>
      <xdr:rowOff>142875</xdr:rowOff>
    </xdr:to>
    <xdr:graphicFrame macro="">
      <xdr:nvGraphicFramePr>
        <xdr:cNvPr id="104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0.74242</cdr:x>
      <cdr:y>0.20583</cdr:y>
    </cdr:from>
    <cdr:to>
      <cdr:x>0.98703</cdr:x>
      <cdr:y>0.26311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2296" y="675650"/>
          <a:ext cx="915667" cy="187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75" b="0" i="0" strike="noStrike">
              <a:solidFill>
                <a:srgbClr val="000000"/>
              </a:solidFill>
              <a:latin typeface="Arial"/>
              <a:cs typeface="Arial"/>
            </a:rPr>
            <a:t>coal 4000 kcalkg</a:t>
          </a:r>
        </a:p>
      </cdr:txBody>
    </cdr:sp>
  </cdr:relSizeAnchor>
  <cdr:relSizeAnchor xmlns:cdr="http://schemas.openxmlformats.org/drawingml/2006/chartDrawing">
    <cdr:from>
      <cdr:x>0.73414</cdr:x>
      <cdr:y>0.29928</cdr:y>
    </cdr:from>
    <cdr:to>
      <cdr:x>0.98728</cdr:x>
      <cdr:y>0.35559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1288" y="980938"/>
          <a:ext cx="947587" cy="1839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75" b="0" i="0" strike="noStrike">
              <a:solidFill>
                <a:srgbClr val="000000"/>
              </a:solidFill>
              <a:latin typeface="Arial"/>
              <a:cs typeface="Arial"/>
            </a:rPr>
            <a:t>coal 4500 kcal/kg</a:t>
          </a:r>
        </a:p>
      </cdr:txBody>
    </cdr:sp>
  </cdr:relSizeAnchor>
  <cdr:relSizeAnchor xmlns:cdr="http://schemas.openxmlformats.org/drawingml/2006/chartDrawing">
    <cdr:from>
      <cdr:x>0.74193</cdr:x>
      <cdr:y>0.39345</cdr:y>
    </cdr:from>
    <cdr:to>
      <cdr:x>0.98728</cdr:x>
      <cdr:y>0.45049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0472" y="1288605"/>
          <a:ext cx="918403" cy="1863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75" b="0" i="0" strike="noStrike">
              <a:solidFill>
                <a:srgbClr val="000000"/>
              </a:solidFill>
              <a:latin typeface="Arial"/>
              <a:cs typeface="Arial"/>
            </a:rPr>
            <a:t>coal 5000 5000kcal/kg</a:t>
          </a:r>
        </a:p>
      </cdr:txBody>
    </cdr:sp>
  </cdr:relSizeAnchor>
  <cdr:relSizeAnchor xmlns:cdr="http://schemas.openxmlformats.org/drawingml/2006/chartDrawing">
    <cdr:from>
      <cdr:x>0.74242</cdr:x>
      <cdr:y>0.47816</cdr:y>
    </cdr:from>
    <cdr:to>
      <cdr:x>0.98728</cdr:x>
      <cdr:y>0.53519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2296" y="1565346"/>
          <a:ext cx="916579" cy="1863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75" b="0" i="0" strike="noStrike">
              <a:solidFill>
                <a:srgbClr val="000000"/>
              </a:solidFill>
              <a:latin typeface="Arial"/>
              <a:cs typeface="Arial"/>
            </a:rPr>
            <a:t>coal 6000 6000kcal/kg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My%20Documents\RS%20BOOKS\rs3%20project%20book\rs%2028%20%20sp.%20gas%20volume%20from%20kil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2">
          <cell r="B62">
            <v>700</v>
          </cell>
        </row>
        <row r="63">
          <cell r="B63">
            <v>710</v>
          </cell>
        </row>
        <row r="64">
          <cell r="B64">
            <v>720</v>
          </cell>
        </row>
        <row r="65">
          <cell r="B65">
            <v>730</v>
          </cell>
        </row>
        <row r="66">
          <cell r="B66">
            <v>740</v>
          </cell>
          <cell r="D66">
            <v>1.5379555555555555</v>
          </cell>
        </row>
        <row r="67">
          <cell r="B67">
            <v>750</v>
          </cell>
          <cell r="C67">
            <v>1.5906250000000002</v>
          </cell>
          <cell r="D67">
            <v>1.5533333333333332</v>
          </cell>
        </row>
        <row r="68">
          <cell r="B68">
            <v>760</v>
          </cell>
          <cell r="C68">
            <v>1.6065</v>
          </cell>
          <cell r="D68">
            <v>1.5687111111111109</v>
          </cell>
        </row>
        <row r="69">
          <cell r="B69">
            <v>770</v>
          </cell>
          <cell r="C69">
            <v>1.6223749999999999</v>
          </cell>
          <cell r="D69">
            <v>1.5840888888888887</v>
          </cell>
        </row>
        <row r="70">
          <cell r="B70">
            <v>780</v>
          </cell>
          <cell r="C70">
            <v>1.6382499999999998</v>
          </cell>
          <cell r="D70">
            <v>1.5994666666666668</v>
          </cell>
        </row>
        <row r="71">
          <cell r="B71">
            <v>790</v>
          </cell>
          <cell r="C71">
            <v>1.6541250000000001</v>
          </cell>
          <cell r="D71">
            <v>1.6148444444444445</v>
          </cell>
        </row>
        <row r="72">
          <cell r="B72">
            <v>800</v>
          </cell>
          <cell r="C72">
            <v>1.67</v>
          </cell>
          <cell r="D72">
            <v>1.6302222222222222</v>
          </cell>
        </row>
        <row r="73">
          <cell r="B73">
            <v>810</v>
          </cell>
          <cell r="C73">
            <v>1.6858749999999998</v>
          </cell>
        </row>
        <row r="77">
          <cell r="B77">
            <v>700</v>
          </cell>
        </row>
        <row r="78">
          <cell r="B78">
            <v>710</v>
          </cell>
          <cell r="F78">
            <v>1.3212166666666669</v>
          </cell>
        </row>
        <row r="79">
          <cell r="B79">
            <v>720</v>
          </cell>
          <cell r="F79">
            <v>1.3356000000000001</v>
          </cell>
        </row>
        <row r="80">
          <cell r="B80">
            <v>730</v>
          </cell>
          <cell r="E80">
            <v>1.39354</v>
          </cell>
          <cell r="F80">
            <v>1.3499833333333335</v>
          </cell>
        </row>
        <row r="81">
          <cell r="B81">
            <v>740</v>
          </cell>
          <cell r="D81">
            <v>1.4379555555555554</v>
          </cell>
          <cell r="E81">
            <v>1.40852</v>
          </cell>
          <cell r="F81">
            <v>1.3643666666666669</v>
          </cell>
        </row>
        <row r="82">
          <cell r="B82">
            <v>750</v>
          </cell>
          <cell r="C82">
            <v>1.4906250000000001</v>
          </cell>
          <cell r="D82">
            <v>1.4533333333333334</v>
          </cell>
          <cell r="E82">
            <v>1.4235</v>
          </cell>
          <cell r="F82">
            <v>1.3787500000000001</v>
          </cell>
        </row>
        <row r="83">
          <cell r="B83">
            <v>760</v>
          </cell>
          <cell r="C83">
            <v>1.5065</v>
          </cell>
          <cell r="D83">
            <v>1.4687111111111111</v>
          </cell>
          <cell r="E83">
            <v>1.43848</v>
          </cell>
          <cell r="F83">
            <v>1.3931333333333336</v>
          </cell>
        </row>
        <row r="84">
          <cell r="B84">
            <v>770</v>
          </cell>
          <cell r="C84">
            <v>1.522375</v>
          </cell>
          <cell r="D84">
            <v>1.4840888888888888</v>
          </cell>
          <cell r="E84">
            <v>1.45346</v>
          </cell>
        </row>
        <row r="85">
          <cell r="B85">
            <v>780</v>
          </cell>
          <cell r="C85">
            <v>1.5382499999999999</v>
          </cell>
          <cell r="D85">
            <v>1.4994666666666667</v>
          </cell>
          <cell r="E85">
            <v>1.46844</v>
          </cell>
        </row>
        <row r="86">
          <cell r="B86">
            <v>790</v>
          </cell>
          <cell r="C86">
            <v>1.554125</v>
          </cell>
          <cell r="D86">
            <v>1.5148444444444444</v>
          </cell>
        </row>
        <row r="87">
          <cell r="B87">
            <v>800</v>
          </cell>
          <cell r="C87">
            <v>1.57</v>
          </cell>
          <cell r="D87">
            <v>1.5302222222222222</v>
          </cell>
        </row>
        <row r="88">
          <cell r="B88">
            <v>810</v>
          </cell>
          <cell r="C88">
            <v>1.5858749999999999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9"/>
  <sheetViews>
    <sheetView tabSelected="1" zoomScale="120" zoomScaleNormal="120" workbookViewId="0">
      <selection activeCell="B7" sqref="B7"/>
    </sheetView>
  </sheetViews>
  <sheetFormatPr defaultRowHeight="12.75"/>
  <cols>
    <col min="1" max="1" width="5.7109375" customWidth="1"/>
    <col min="2" max="2" width="18.28515625" customWidth="1"/>
    <col min="3" max="3" width="8.42578125" customWidth="1"/>
    <col min="4" max="4" width="6.85546875" customWidth="1"/>
    <col min="5" max="5" width="23.140625" customWidth="1"/>
    <col min="6" max="6" width="9.42578125" customWidth="1"/>
  </cols>
  <sheetData>
    <row r="2" spans="1:7">
      <c r="B2" s="15" t="s">
        <v>91</v>
      </c>
    </row>
    <row r="3" spans="1:7" ht="25.5" customHeight="1">
      <c r="B3" s="17" t="s">
        <v>0</v>
      </c>
      <c r="C3" s="17"/>
      <c r="D3" s="17"/>
      <c r="E3" s="17"/>
    </row>
    <row r="5" spans="1:7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80</v>
      </c>
      <c r="G5" s="16"/>
    </row>
    <row r="7" spans="1:7">
      <c r="A7" t="s">
        <v>6</v>
      </c>
      <c r="B7" t="s">
        <v>7</v>
      </c>
    </row>
    <row r="9" spans="1:7">
      <c r="A9">
        <v>1</v>
      </c>
      <c r="B9" t="s">
        <v>8</v>
      </c>
      <c r="C9" t="s">
        <v>9</v>
      </c>
      <c r="D9" t="s">
        <v>10</v>
      </c>
      <c r="F9" s="6">
        <v>4000</v>
      </c>
      <c r="G9">
        <v>4500</v>
      </c>
    </row>
    <row r="10" spans="1:7" ht="14.25">
      <c r="A10">
        <v>2</v>
      </c>
      <c r="B10" t="s">
        <v>11</v>
      </c>
      <c r="C10" t="s">
        <v>83</v>
      </c>
      <c r="D10" t="s">
        <v>12</v>
      </c>
      <c r="E10" t="s">
        <v>13</v>
      </c>
      <c r="F10" s="7">
        <f>+(0.00101*F9+0.5)</f>
        <v>4.54</v>
      </c>
      <c r="G10" s="7">
        <f>+(0.00101*G9+0.5)</f>
        <v>5.0449999999999999</v>
      </c>
    </row>
    <row r="11" spans="1:7">
      <c r="A11">
        <v>3</v>
      </c>
      <c r="B11" t="s">
        <v>14</v>
      </c>
      <c r="C11" t="s">
        <v>15</v>
      </c>
      <c r="D11" t="s">
        <v>16</v>
      </c>
      <c r="F11" s="6">
        <v>25</v>
      </c>
      <c r="G11" s="7">
        <v>25</v>
      </c>
    </row>
    <row r="12" spans="1:7">
      <c r="A12">
        <v>4</v>
      </c>
      <c r="B12" t="s">
        <v>17</v>
      </c>
    </row>
    <row r="13" spans="1:7" ht="14.25">
      <c r="B13" t="s">
        <v>18</v>
      </c>
      <c r="C13" t="s">
        <v>83</v>
      </c>
      <c r="D13" t="s">
        <v>19</v>
      </c>
      <c r="E13" t="s">
        <v>20</v>
      </c>
      <c r="F13" s="8">
        <f>+(1+F11/100)*F10</f>
        <v>5.6749999999999998</v>
      </c>
      <c r="G13" s="8">
        <f>+(1+G11/100)*G10</f>
        <v>6.3062500000000004</v>
      </c>
    </row>
    <row r="14" spans="1:7">
      <c r="F14" s="3"/>
    </row>
    <row r="15" spans="1:7" ht="14.25">
      <c r="A15">
        <v>5</v>
      </c>
      <c r="B15" t="s">
        <v>21</v>
      </c>
      <c r="C15" t="s">
        <v>83</v>
      </c>
      <c r="D15" t="s">
        <v>22</v>
      </c>
      <c r="E15" t="s">
        <v>23</v>
      </c>
      <c r="F15" s="8">
        <f>+(0.00089*F9+1.65)</f>
        <v>5.2099999999999991</v>
      </c>
      <c r="G15" s="8">
        <f>+(0.00089*G9+1.65)</f>
        <v>5.6549999999999994</v>
      </c>
    </row>
    <row r="16" spans="1:7">
      <c r="F16" s="3"/>
    </row>
    <row r="17" spans="1:7" ht="14.25">
      <c r="A17">
        <v>6</v>
      </c>
      <c r="B17" t="s">
        <v>24</v>
      </c>
      <c r="C17" t="s">
        <v>83</v>
      </c>
      <c r="D17" t="s">
        <v>25</v>
      </c>
      <c r="E17" t="s">
        <v>26</v>
      </c>
      <c r="F17" s="8">
        <f>+(F15+F11/100*F10)</f>
        <v>6.3449999999999989</v>
      </c>
      <c r="G17" s="8">
        <f>+(G15+G11/100*G10)</f>
        <v>6.9162499999999998</v>
      </c>
    </row>
    <row r="18" spans="1:7">
      <c r="B18" t="s">
        <v>27</v>
      </c>
      <c r="C18" t="s">
        <v>28</v>
      </c>
      <c r="F18" s="3"/>
    </row>
    <row r="19" spans="1:7">
      <c r="F19" s="3"/>
    </row>
    <row r="20" spans="1:7">
      <c r="A20">
        <v>7</v>
      </c>
      <c r="B20" t="s">
        <v>29</v>
      </c>
      <c r="F20" s="3"/>
    </row>
    <row r="21" spans="1:7">
      <c r="B21" t="s">
        <v>30</v>
      </c>
      <c r="C21" t="s">
        <v>15</v>
      </c>
      <c r="D21" t="s">
        <v>31</v>
      </c>
      <c r="F21" s="8">
        <f>+(F22/F9)*100</f>
        <v>18.75</v>
      </c>
      <c r="G21" s="8">
        <f>+(G22/G9)*100</f>
        <v>15.555555555555555</v>
      </c>
    </row>
    <row r="22" spans="1:7">
      <c r="C22" t="s">
        <v>9</v>
      </c>
      <c r="D22" t="s">
        <v>31</v>
      </c>
      <c r="F22" s="9">
        <v>750</v>
      </c>
      <c r="G22">
        <v>700</v>
      </c>
    </row>
    <row r="23" spans="1:7">
      <c r="C23" t="s">
        <v>32</v>
      </c>
      <c r="F23" s="3"/>
    </row>
    <row r="24" spans="1:7">
      <c r="A24">
        <v>8</v>
      </c>
      <c r="B24" t="s">
        <v>79</v>
      </c>
      <c r="D24" t="s">
        <v>33</v>
      </c>
      <c r="E24" t="s">
        <v>34</v>
      </c>
      <c r="F24" s="3"/>
    </row>
    <row r="25" spans="1:7">
      <c r="B25" t="s">
        <v>32</v>
      </c>
      <c r="E25" t="s">
        <v>35</v>
      </c>
      <c r="F25" s="13">
        <f>+F22/F9</f>
        <v>0.1875</v>
      </c>
      <c r="G25" s="13">
        <f>+G22/G9</f>
        <v>0.15555555555555556</v>
      </c>
    </row>
    <row r="26" spans="1:7">
      <c r="B26" t="s">
        <v>84</v>
      </c>
      <c r="F26" s="8">
        <f>+F25*1.05</f>
        <v>0.19687500000000002</v>
      </c>
      <c r="G26" s="13">
        <f>+G25*1.05</f>
        <v>0.16333333333333333</v>
      </c>
    </row>
    <row r="27" spans="1:7" ht="14.25">
      <c r="A27">
        <v>9</v>
      </c>
      <c r="B27" t="s">
        <v>36</v>
      </c>
      <c r="C27" t="s">
        <v>83</v>
      </c>
      <c r="D27" t="s">
        <v>37</v>
      </c>
      <c r="E27" t="s">
        <v>38</v>
      </c>
      <c r="F27" s="12">
        <f>+F26*F17</f>
        <v>1.2491718749999998</v>
      </c>
      <c r="G27" s="12">
        <f>+G26*G17</f>
        <v>1.1296541666666666</v>
      </c>
    </row>
    <row r="28" spans="1:7">
      <c r="B28" t="s">
        <v>39</v>
      </c>
      <c r="F28" s="12"/>
    </row>
    <row r="29" spans="1:7">
      <c r="F29" s="3"/>
    </row>
    <row r="30" spans="1:7">
      <c r="F30" s="3"/>
    </row>
    <row r="31" spans="1:7" ht="15.75">
      <c r="A31">
        <v>10</v>
      </c>
      <c r="B31" t="s">
        <v>85</v>
      </c>
      <c r="C31" t="s">
        <v>83</v>
      </c>
      <c r="F31" s="9">
        <v>0.3</v>
      </c>
      <c r="G31">
        <v>0.3</v>
      </c>
    </row>
    <row r="32" spans="1:7">
      <c r="B32" t="s">
        <v>40</v>
      </c>
      <c r="F32" s="3"/>
    </row>
    <row r="33" spans="1:7">
      <c r="F33" s="3"/>
    </row>
    <row r="34" spans="1:7">
      <c r="A34">
        <v>11</v>
      </c>
      <c r="B34" t="s">
        <v>41</v>
      </c>
      <c r="F34" s="3"/>
    </row>
    <row r="35" spans="1:7" ht="14.25">
      <c r="A35" t="s">
        <v>42</v>
      </c>
      <c r="B35" t="s">
        <v>43</v>
      </c>
      <c r="C35" t="s">
        <v>83</v>
      </c>
      <c r="F35" s="9">
        <v>0</v>
      </c>
      <c r="G35">
        <v>0</v>
      </c>
    </row>
    <row r="36" spans="1:7" ht="14.25">
      <c r="A36" t="s">
        <v>44</v>
      </c>
      <c r="B36" t="s">
        <v>45</v>
      </c>
      <c r="C36" t="s">
        <v>83</v>
      </c>
      <c r="F36" s="10">
        <v>0.05</v>
      </c>
      <c r="G36">
        <v>0.05</v>
      </c>
    </row>
    <row r="37" spans="1:7" ht="14.25">
      <c r="A37" t="s">
        <v>46</v>
      </c>
      <c r="B37" t="s">
        <v>47</v>
      </c>
      <c r="C37" t="s">
        <v>83</v>
      </c>
      <c r="F37" s="11">
        <v>0.1</v>
      </c>
      <c r="G37">
        <v>0.1</v>
      </c>
    </row>
    <row r="38" spans="1:7">
      <c r="F38" s="3"/>
    </row>
    <row r="39" spans="1:7">
      <c r="A39">
        <v>12</v>
      </c>
      <c r="B39" t="s">
        <v>48</v>
      </c>
      <c r="F39" s="3"/>
    </row>
    <row r="40" spans="1:7">
      <c r="B40" t="s">
        <v>49</v>
      </c>
      <c r="D40" s="2" t="s">
        <v>50</v>
      </c>
      <c r="F40" s="3"/>
    </row>
    <row r="41" spans="1:7" ht="14.25">
      <c r="A41" t="s">
        <v>42</v>
      </c>
      <c r="B41" t="s">
        <v>43</v>
      </c>
      <c r="C41" t="s">
        <v>83</v>
      </c>
      <c r="E41" t="s">
        <v>51</v>
      </c>
      <c r="F41" s="13">
        <f>+(F27+F31+F35)</f>
        <v>1.5491718749999999</v>
      </c>
      <c r="G41" s="13">
        <f>+(G27+G31+G35)</f>
        <v>1.4296541666666667</v>
      </c>
    </row>
    <row r="42" spans="1:7" ht="14.25">
      <c r="A42" t="s">
        <v>44</v>
      </c>
      <c r="B42" t="s">
        <v>45</v>
      </c>
      <c r="C42" t="s">
        <v>83</v>
      </c>
      <c r="F42" s="14">
        <f>+F27+F31+F36</f>
        <v>1.5991718749999999</v>
      </c>
      <c r="G42" s="14">
        <f>+G27+G31+G36</f>
        <v>1.4796541666666667</v>
      </c>
    </row>
    <row r="43" spans="1:7" ht="14.25">
      <c r="A43" t="s">
        <v>46</v>
      </c>
      <c r="B43" t="s">
        <v>47</v>
      </c>
      <c r="C43" t="s">
        <v>83</v>
      </c>
      <c r="F43" s="13">
        <f>+F27+F31+F37</f>
        <v>1.649171875</v>
      </c>
      <c r="G43" s="13">
        <f>+G27+G31+G37</f>
        <v>1.5296541666666668</v>
      </c>
    </row>
    <row r="44" spans="1:7">
      <c r="F44" s="3"/>
    </row>
    <row r="49" spans="1:10">
      <c r="A49" t="s">
        <v>52</v>
      </c>
      <c r="B49" t="s">
        <v>53</v>
      </c>
    </row>
    <row r="51" spans="1:10">
      <c r="A51">
        <v>1</v>
      </c>
      <c r="B51" t="s">
        <v>8</v>
      </c>
      <c r="C51" t="s">
        <v>9</v>
      </c>
      <c r="D51" t="s">
        <v>54</v>
      </c>
      <c r="F51" s="6">
        <v>9600</v>
      </c>
      <c r="G51">
        <v>9600</v>
      </c>
    </row>
    <row r="52" spans="1:10">
      <c r="C52" t="s">
        <v>28</v>
      </c>
    </row>
    <row r="53" spans="1:10" ht="14.25">
      <c r="A53">
        <v>2</v>
      </c>
      <c r="B53" t="s">
        <v>55</v>
      </c>
      <c r="C53" t="s">
        <v>83</v>
      </c>
      <c r="D53" t="s">
        <v>56</v>
      </c>
      <c r="E53" t="s">
        <v>57</v>
      </c>
      <c r="F53" s="7">
        <f>+(0.00085*F51+2)</f>
        <v>10.16</v>
      </c>
      <c r="G53" s="7">
        <f>+(0.00085*G51+2)</f>
        <v>10.16</v>
      </c>
    </row>
    <row r="54" spans="1:10">
      <c r="B54" t="s">
        <v>58</v>
      </c>
      <c r="C54" t="s">
        <v>28</v>
      </c>
    </row>
    <row r="55" spans="1:10">
      <c r="A55">
        <v>3</v>
      </c>
      <c r="B55" t="s">
        <v>14</v>
      </c>
      <c r="C55" s="1" t="s">
        <v>15</v>
      </c>
      <c r="D55" t="s">
        <v>16</v>
      </c>
      <c r="F55" s="6">
        <v>25</v>
      </c>
      <c r="G55">
        <v>25</v>
      </c>
    </row>
    <row r="56" spans="1:10">
      <c r="A56">
        <v>4</v>
      </c>
      <c r="B56" t="s">
        <v>59</v>
      </c>
    </row>
    <row r="57" spans="1:10" ht="14.25">
      <c r="B57" t="s">
        <v>14</v>
      </c>
      <c r="C57" t="s">
        <v>83</v>
      </c>
      <c r="D57" t="s">
        <v>60</v>
      </c>
      <c r="E57" t="s">
        <v>61</v>
      </c>
      <c r="F57" s="7">
        <f>+(1+F55/100)*F53</f>
        <v>12.7</v>
      </c>
      <c r="G57" s="7">
        <f>+(1+G55/100)*G53</f>
        <v>12.7</v>
      </c>
      <c r="J57" s="7"/>
    </row>
    <row r="59" spans="1:10" ht="14.25">
      <c r="A59">
        <v>5</v>
      </c>
      <c r="B59" t="s">
        <v>62</v>
      </c>
      <c r="C59" t="s">
        <v>83</v>
      </c>
      <c r="D59" t="s">
        <v>63</v>
      </c>
      <c r="E59" t="s">
        <v>64</v>
      </c>
      <c r="F59" s="7">
        <f>+(0.00111*F51)</f>
        <v>10.656000000000001</v>
      </c>
      <c r="G59" s="7">
        <f>+(0.00111*G51)</f>
        <v>10.656000000000001</v>
      </c>
    </row>
    <row r="60" spans="1:10" ht="14.25">
      <c r="C60" t="s">
        <v>83</v>
      </c>
    </row>
    <row r="62" spans="1:10" ht="14.25">
      <c r="A62">
        <v>6</v>
      </c>
      <c r="B62" t="s">
        <v>65</v>
      </c>
      <c r="C62" t="s">
        <v>83</v>
      </c>
      <c r="D62" t="s">
        <v>66</v>
      </c>
      <c r="E62" t="s">
        <v>67</v>
      </c>
      <c r="F62" s="7">
        <f>+(F59+(F55/100)*F57)</f>
        <v>13.831</v>
      </c>
      <c r="G62" s="7">
        <f>+(G59+(G55/100)*G57)</f>
        <v>13.831</v>
      </c>
    </row>
    <row r="63" spans="1:10">
      <c r="B63" t="s">
        <v>68</v>
      </c>
    </row>
    <row r="65" spans="1:7">
      <c r="A65">
        <v>7</v>
      </c>
      <c r="B65" t="s">
        <v>29</v>
      </c>
      <c r="C65" t="s">
        <v>15</v>
      </c>
      <c r="D65" t="s">
        <v>31</v>
      </c>
      <c r="F65" s="6">
        <v>8</v>
      </c>
    </row>
    <row r="66" spans="1:7">
      <c r="B66" t="s">
        <v>30</v>
      </c>
      <c r="C66" t="s">
        <v>9</v>
      </c>
      <c r="D66" t="s">
        <v>31</v>
      </c>
      <c r="F66" s="6">
        <v>750</v>
      </c>
      <c r="G66">
        <v>700</v>
      </c>
    </row>
    <row r="67" spans="1:7">
      <c r="C67" t="s">
        <v>40</v>
      </c>
    </row>
    <row r="69" spans="1:7">
      <c r="A69">
        <v>8</v>
      </c>
      <c r="B69" t="s">
        <v>69</v>
      </c>
      <c r="C69" t="s">
        <v>9</v>
      </c>
      <c r="D69" t="s">
        <v>70</v>
      </c>
      <c r="F69" s="12">
        <f>+F66/F51</f>
        <v>7.8125E-2</v>
      </c>
      <c r="G69" s="13">
        <f>+G66/G51</f>
        <v>7.2916666666666671E-2</v>
      </c>
    </row>
    <row r="70" spans="1:7">
      <c r="C70" t="s">
        <v>40</v>
      </c>
      <c r="F70" s="13">
        <f>+F66/F51</f>
        <v>7.8125E-2</v>
      </c>
      <c r="G70" s="13">
        <f>+G66/G51</f>
        <v>7.2916666666666671E-2</v>
      </c>
    </row>
    <row r="71" spans="1:7">
      <c r="B71" t="s">
        <v>86</v>
      </c>
      <c r="F71" s="13">
        <f>+F70*1.05</f>
        <v>8.203125E-2</v>
      </c>
      <c r="G71" s="13">
        <f>+G70*1.05</f>
        <v>7.6562500000000006E-2</v>
      </c>
    </row>
    <row r="72" spans="1:7" ht="14.25">
      <c r="A72">
        <v>9</v>
      </c>
      <c r="B72" t="s">
        <v>71</v>
      </c>
      <c r="C72" t="s">
        <v>83</v>
      </c>
      <c r="D72" t="s">
        <v>72</v>
      </c>
      <c r="E72" t="s">
        <v>73</v>
      </c>
      <c r="F72" s="13">
        <f>+F71*F62</f>
        <v>1.1345742187499999</v>
      </c>
      <c r="G72" s="13">
        <f>+G71*G62</f>
        <v>1.0589359375</v>
      </c>
    </row>
    <row r="73" spans="1:7">
      <c r="B73" t="s">
        <v>32</v>
      </c>
      <c r="C73" t="s">
        <v>40</v>
      </c>
      <c r="F73" s="4"/>
    </row>
    <row r="75" spans="1:7" ht="14.25">
      <c r="A75">
        <v>10</v>
      </c>
      <c r="B75" t="s">
        <v>74</v>
      </c>
      <c r="C75" t="s">
        <v>83</v>
      </c>
      <c r="F75" s="6">
        <v>0.3</v>
      </c>
      <c r="G75">
        <v>0.3</v>
      </c>
    </row>
    <row r="76" spans="1:7">
      <c r="B76" t="s">
        <v>75</v>
      </c>
    </row>
    <row r="78" spans="1:7">
      <c r="A78">
        <v>11</v>
      </c>
      <c r="B78" t="s">
        <v>41</v>
      </c>
    </row>
    <row r="79" spans="1:7" ht="14.25">
      <c r="A79" t="s">
        <v>42</v>
      </c>
      <c r="B79" t="s">
        <v>43</v>
      </c>
      <c r="C79" t="s">
        <v>83</v>
      </c>
      <c r="F79">
        <v>0</v>
      </c>
      <c r="G79">
        <v>0</v>
      </c>
    </row>
    <row r="80" spans="1:7" ht="14.25">
      <c r="A80" t="s">
        <v>44</v>
      </c>
      <c r="B80" t="s">
        <v>45</v>
      </c>
      <c r="C80" t="s">
        <v>83</v>
      </c>
      <c r="F80">
        <v>0.05</v>
      </c>
      <c r="G80">
        <v>0.05</v>
      </c>
    </row>
    <row r="81" spans="1:7" ht="14.25">
      <c r="A81" t="s">
        <v>46</v>
      </c>
      <c r="B81" t="s">
        <v>47</v>
      </c>
      <c r="C81" t="s">
        <v>83</v>
      </c>
      <c r="F81">
        <v>0.1</v>
      </c>
      <c r="G81">
        <v>0.1</v>
      </c>
    </row>
    <row r="83" spans="1:7">
      <c r="A83">
        <v>12</v>
      </c>
      <c r="B83" t="s">
        <v>48</v>
      </c>
    </row>
    <row r="84" spans="1:7" ht="14.25">
      <c r="A84" t="s">
        <v>42</v>
      </c>
      <c r="B84" t="s">
        <v>76</v>
      </c>
      <c r="C84" t="s">
        <v>83</v>
      </c>
      <c r="D84" s="2" t="s">
        <v>77</v>
      </c>
      <c r="E84" s="2" t="s">
        <v>78</v>
      </c>
      <c r="F84" s="13">
        <f>+(F72+F75)</f>
        <v>1.4345742187499999</v>
      </c>
      <c r="G84" s="13">
        <f>+(G72+G75)</f>
        <v>1.3589359375000001</v>
      </c>
    </row>
    <row r="85" spans="1:7" ht="14.25">
      <c r="A85" t="s">
        <v>44</v>
      </c>
      <c r="C85" t="s">
        <v>83</v>
      </c>
      <c r="F85" s="13">
        <f>+(F72+F75+F80)</f>
        <v>1.48457421875</v>
      </c>
      <c r="G85" s="13">
        <f>+(G72+G75+G80)</f>
        <v>1.4089359375000001</v>
      </c>
    </row>
    <row r="86" spans="1:7" ht="14.25">
      <c r="A86" t="s">
        <v>46</v>
      </c>
      <c r="C86" t="s">
        <v>83</v>
      </c>
      <c r="F86" s="13">
        <f>+F72+F75+F81</f>
        <v>1.53457421875</v>
      </c>
      <c r="G86" s="13">
        <f>+G72+G75+G81</f>
        <v>1.4589359375000002</v>
      </c>
    </row>
    <row r="87" spans="1:7">
      <c r="F87" s="4"/>
    </row>
    <row r="110" spans="2:5">
      <c r="B110" s="18" t="s">
        <v>81</v>
      </c>
      <c r="C110" s="18"/>
      <c r="D110" s="18"/>
      <c r="E110" s="18"/>
    </row>
    <row r="134" spans="2:5">
      <c r="B134" s="18" t="s">
        <v>82</v>
      </c>
      <c r="C134" s="18"/>
      <c r="D134" s="18"/>
      <c r="E134" s="18"/>
    </row>
    <row r="135" spans="2:5">
      <c r="D135" s="6"/>
      <c r="E135" t="s">
        <v>89</v>
      </c>
    </row>
    <row r="136" spans="2:5">
      <c r="D136" s="7"/>
      <c r="E136" t="s">
        <v>90</v>
      </c>
    </row>
    <row r="137" spans="2:5">
      <c r="E137" t="s">
        <v>87</v>
      </c>
    </row>
    <row r="138" spans="2:5">
      <c r="E138" t="s">
        <v>88</v>
      </c>
    </row>
    <row r="139" spans="2:5">
      <c r="B139" s="5"/>
    </row>
  </sheetData>
  <mergeCells count="3">
    <mergeCell ref="B3:E3"/>
    <mergeCell ref="B110:E110"/>
    <mergeCell ref="B134:E134"/>
  </mergeCells>
  <phoneticPr fontId="0" type="noConversion"/>
  <printOptions gridLines="1" gridLinesSet="0"/>
  <pageMargins left="1.25" right="1" top="1.25" bottom="1" header="0.5" footer="0.5"/>
  <pageSetup paperSize="9" orientation="portrait" horizontalDpi="300" verticalDpi="300" r:id="rId1"/>
  <headerFooter alignWithMargins="0">
    <oddHeader>&amp;L&amp;"Times New Roman,Regular"&amp;8DEOLALKAR  CONSULTANTS</oddHeader>
    <oddFooter>&amp;C &amp;P</oddFooter>
  </headerFooter>
  <drawing r:id="rId2"/>
  <webPublishItems count="1">
    <webPublishItem id="23030" divId="1_68_23030" sourceType="sheet" destinationFile="C:\Users\Naresh\Desktop\New folder\1_68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working out specific gas volumes</dc:title>
  <dc:creator>DEVLALKAR</dc:creator>
  <cp:lastModifiedBy>Naresh</cp:lastModifiedBy>
  <cp:lastPrinted>2006-09-26T12:45:01Z</cp:lastPrinted>
  <dcterms:created xsi:type="dcterms:W3CDTF">2003-04-15T03:50:02Z</dcterms:created>
  <dcterms:modified xsi:type="dcterms:W3CDTF">2021-06-19T16:31:44Z</dcterms:modified>
</cp:coreProperties>
</file>